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4/JUM/Tartu Ringkonnakohus/Kalevi tn 1, Tartu/Muudatus nr 2/"/>
    </mc:Choice>
  </mc:AlternateContent>
  <xr:revisionPtr revIDLastSave="35" documentId="8_{F17D7A3B-FADA-44A0-8CE8-0BBFD39E1EF0}" xr6:coauthVersionLast="47" xr6:coauthVersionMax="47" xr10:uidLastSave="{7FEB87BE-9E51-491F-84DC-4F50B35E3C5D}"/>
  <bookViews>
    <workbookView xWindow="-110" yWindow="-110" windowWidth="19420" windowHeight="11620" xr2:uid="{E9D054A2-7359-47A4-A81D-35CBD57F32A8}"/>
  </bookViews>
  <sheets>
    <sheet name="Lisa 6.1 Lisa 1 Parendustööd" sheetId="18" r:id="rId1"/>
  </sheets>
  <definedNames>
    <definedName name="Aadress">#REF!</definedName>
    <definedName name="aadress_asukoha_analüüs">#REF!</definedName>
    <definedName name="aadress_asukohahinnang">#REF!</definedName>
    <definedName name="aeg">OFFSET(#REF!,0,#REF!,1,#REF!)</definedName>
    <definedName name="alge">OFFSET(#REF!,0,#REF!,1,#REF!)</definedName>
    <definedName name="ALL">#REF!</definedName>
    <definedName name="andmed" localSheetId="0">#REF!</definedName>
    <definedName name="andmed">#REF!</definedName>
    <definedName name="andmed_kogemus" localSheetId="0">#REF!</definedName>
    <definedName name="andmed_kogemus">#REF!</definedName>
    <definedName name="andmed_ruumide_sobivus" localSheetId="0">#REF!</definedName>
    <definedName name="andmed_ruumide_sobivus">#REF!</definedName>
    <definedName name="brutopind" localSheetId="0">#REF!</definedName>
    <definedName name="brutopind">#REF!</definedName>
    <definedName name="disk.määr" localSheetId="0">#REF!</definedName>
    <definedName name="disk.määr">#REF!</definedName>
    <definedName name="eelarve_kokku" localSheetId="0">#REF!</definedName>
    <definedName name="eelarve_kokku">#REF!</definedName>
    <definedName name="erikülgsednurkterased">#REF!</definedName>
    <definedName name="erikülgsednurkterased140">#REF!</definedName>
    <definedName name="erikülgsednurkterased70">#REF!</definedName>
    <definedName name="Etapp" localSheetId="0">#REF!</definedName>
    <definedName name="Etapp">#REF!</definedName>
    <definedName name="fi">#REF!</definedName>
    <definedName name="fiboseinad">#REF!</definedName>
    <definedName name="HEA">#REF!</definedName>
    <definedName name="HEB">#REF!</definedName>
    <definedName name="hind">#REF!</definedName>
    <definedName name="hinnang_asukoha_analüüs">#REF!</definedName>
    <definedName name="IPE">#REF!</definedName>
    <definedName name="karkass">#REF!</definedName>
    <definedName name="karkassilisa">#REF!</definedName>
    <definedName name="katus">#REF!</definedName>
    <definedName name="kehtiv_IRR">#REF!</definedName>
    <definedName name="kestvus">#REF!</definedName>
    <definedName name="kestvus2">#REF!</definedName>
    <definedName name="kipsilisa">#REF!</definedName>
    <definedName name="kipsvaheseinad">#REF!</definedName>
    <definedName name="kor_1">OFFSET(#REF!,0,#REF!,1,#REF!)</definedName>
    <definedName name="kor_2">OFFSET(#REF!,0,#REF!,1,#REF!)</definedName>
    <definedName name="kor_3">OFFSET(#REF!,0,#REF!,1,#REF!)</definedName>
    <definedName name="kor_4">OFFSET(#REF!,0,#REF!,1,#REF!)</definedName>
    <definedName name="kor_5">OFFSET(#REF!,0,#REF!,1,#REF!)</definedName>
    <definedName name="kor_6">OFFSET(#REF!,0,#REF!,1,#REF!)</definedName>
    <definedName name="Kuupäev">#REF!</definedName>
    <definedName name="LISA">#REF!</definedName>
    <definedName name="lisakatuslagi">#REF!</definedName>
    <definedName name="ltasu">#REF!</definedName>
    <definedName name="Maksumus">#REF!</definedName>
    <definedName name="maksuvaba">#REF!</definedName>
    <definedName name="max.parkimiskoha_maksumus" localSheetId="0">#REF!</definedName>
    <definedName name="max.parkimiskoha_maksumus">#REF!</definedName>
    <definedName name="mullatööd">#REF!</definedName>
    <definedName name="nelikanttoru">#REF!</definedName>
    <definedName name="nelikanttoru150">#REF!</definedName>
    <definedName name="nelikanttoru30">#REF!</definedName>
    <definedName name="Number">#REF!</definedName>
    <definedName name="objekt" localSheetId="0">#REF!</definedName>
    <definedName name="objekt">#REF!</definedName>
    <definedName name="objekt_ruumide_sobivus" localSheetId="0">#REF!</definedName>
    <definedName name="objekt_ruumide_sobivus">#REF!</definedName>
    <definedName name="objekti_aadress" localSheetId="0">#REF!</definedName>
    <definedName name="objekti_aadress">#REF!</definedName>
    <definedName name="pakkujad_kogemus" localSheetId="0">#REF!</definedName>
    <definedName name="pakkujad_kogemus">#REF!</definedName>
    <definedName name="paneelsein">#REF!</definedName>
    <definedName name="paneelsein3">#REF!</definedName>
    <definedName name="pealkirjad" localSheetId="0">#REF!</definedName>
    <definedName name="pealkirjad">#REF!</definedName>
    <definedName name="pealkirjad_kogemus" localSheetId="0">#REF!</definedName>
    <definedName name="pealkirjad_kogemus">#REF!</definedName>
    <definedName name="pealkirjad_ruumide_sobivus" localSheetId="0">#REF!</definedName>
    <definedName name="pealkirjad_ruumide_sobivus">#REF!</definedName>
    <definedName name="Periood">#REF!</definedName>
    <definedName name="plekkkatus">#REF!</definedName>
    <definedName name="plekksein">#REF!</definedName>
    <definedName name="pr_list">OFFSET(#REF!,0,0,#REF!-4,1)</definedName>
    <definedName name="pr_reg">OFFSET(#REF!,0,0,#REF!+1,1)</definedName>
    <definedName name="prognoos_ilma_meeskonna_ja_yldkuludeta" localSheetId="0">#REF!</definedName>
    <definedName name="prognoos_ilma_meeskonna_ja_yldkuludeta">#REF!</definedName>
    <definedName name="prognoos_ilma_yldkuludeta" localSheetId="0">#REF!</definedName>
    <definedName name="prognoos_ilma_yldkuludeta">#REF!</definedName>
    <definedName name="prognoos_ilma_yldkuludeta_kokku_rahavoos" localSheetId="0">#REF!</definedName>
    <definedName name="prognoos_ilma_yldkuludeta_kokku_rahavoos">#REF!</definedName>
    <definedName name="prognoos_kokku" localSheetId="0">#REF!</definedName>
    <definedName name="prognoos_kokku">#REF!</definedName>
    <definedName name="prognoos_kokku_koos_sissevool" localSheetId="0">#REF!</definedName>
    <definedName name="prognoos_kokku_koos_sissevool">#REF!</definedName>
    <definedName name="prognoosi_muutmise_aeg" localSheetId="0">#REF!</definedName>
    <definedName name="prognoosi_muutmise_aeg">#REF!</definedName>
    <definedName name="prognoosi_periood" localSheetId="0">#REF!</definedName>
    <definedName name="prognoosi_periood">#REF!</definedName>
    <definedName name="projekti_nimi" localSheetId="0">#REF!</definedName>
    <definedName name="projekti_nimi">#REF!</definedName>
    <definedName name="projekti_nr" localSheetId="0">#REF!</definedName>
    <definedName name="projekti_nr">#REF!</definedName>
    <definedName name="protsent">#REF!</definedName>
    <definedName name="punktid_asukohahinnang">#REF!</definedName>
    <definedName name="põrand">#REF!</definedName>
    <definedName name="Reserv" localSheetId="0">#REF!</definedName>
    <definedName name="Reserv">#REF!</definedName>
    <definedName name="seinad">#REF!</definedName>
    <definedName name="seintelisa">#REF!</definedName>
    <definedName name="siseviimistlus">#REF!</definedName>
    <definedName name="sissevool" localSheetId="0">#REF!</definedName>
    <definedName name="sissevool">#REF!</definedName>
    <definedName name="SOTS">#REF!</definedName>
    <definedName name="suletud_netopind" localSheetId="0">#REF!</definedName>
    <definedName name="suletud_netopind">#REF!</definedName>
    <definedName name="Tabel">#REF!</definedName>
    <definedName name="tala">#REF!</definedName>
    <definedName name="TASU">#REF!</definedName>
    <definedName name="teg">OFFSET(#REF!,0,#REF!,1,#REF!)</definedName>
    <definedName name="Tehnoloog">#REF!</definedName>
    <definedName name="Tellija">#REF!</definedName>
    <definedName name="tellisseinad">#REF!</definedName>
    <definedName name="terastalad">#REF!</definedName>
    <definedName name="Toode">#REF!</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8" l="1"/>
  <c r="E9" i="18"/>
  <c r="E12" i="18"/>
  <c r="E13" i="18"/>
  <c r="E15" i="18"/>
  <c r="E16" i="18"/>
  <c r="E17" i="18"/>
  <c r="E21" i="18"/>
  <c r="E29" i="18"/>
  <c r="E41" i="18"/>
  <c r="E42" i="18"/>
  <c r="E43" i="18"/>
  <c r="E46" i="18"/>
  <c r="E50" i="18"/>
  <c r="E53" i="18"/>
  <c r="H24" i="18" l="1"/>
  <c r="H27" i="18"/>
  <c r="H34" i="18"/>
  <c r="H33" i="18" s="1"/>
  <c r="H40" i="18"/>
  <c r="H39" i="18" s="1"/>
  <c r="H31" i="18"/>
  <c r="H30" i="18" s="1"/>
  <c r="H26" i="18" l="1"/>
  <c r="I24" i="18"/>
  <c r="I40" i="18"/>
  <c r="I39" i="18" s="1"/>
  <c r="I31" i="18"/>
  <c r="I30" i="18" s="1"/>
  <c r="I27" i="18"/>
  <c r="E32" i="18"/>
  <c r="E28" i="18"/>
  <c r="G24" i="18"/>
  <c r="G34" i="18"/>
  <c r="G33" i="18" s="1"/>
  <c r="G31" i="18"/>
  <c r="G30" i="18" s="1"/>
  <c r="G40" i="18"/>
  <c r="G39" i="18" s="1"/>
  <c r="G27" i="18"/>
  <c r="H19" i="18"/>
  <c r="D24" i="18"/>
  <c r="D40" i="18"/>
  <c r="G26" i="18" l="1"/>
  <c r="I26" i="18"/>
  <c r="E48" i="18"/>
  <c r="E23" i="18"/>
  <c r="E51" i="18"/>
  <c r="E44" i="18"/>
  <c r="E37" i="18"/>
  <c r="I34" i="18"/>
  <c r="I33" i="18" s="1"/>
  <c r="E18" i="18"/>
  <c r="E25" i="18"/>
  <c r="E38" i="18"/>
  <c r="G19" i="18"/>
  <c r="E11" i="18"/>
  <c r="I19" i="18"/>
  <c r="E35" i="18"/>
  <c r="E14" i="18"/>
  <c r="E20" i="18"/>
  <c r="E22" i="18"/>
  <c r="E36" i="18"/>
  <c r="F19" i="18"/>
  <c r="F40" i="18"/>
  <c r="F31" i="18"/>
  <c r="F24" i="18"/>
  <c r="E24" i="18" s="1"/>
  <c r="F27" i="18"/>
  <c r="F34" i="18"/>
  <c r="D19" i="18"/>
  <c r="D31" i="18"/>
  <c r="D30" i="18" s="1"/>
  <c r="F33" i="18" l="1"/>
  <c r="F30" i="18"/>
  <c r="E30" i="18" s="1"/>
  <c r="E31" i="18"/>
  <c r="F39" i="18"/>
  <c r="E40" i="18"/>
  <c r="E19" i="18"/>
  <c r="D39" i="18"/>
  <c r="E39" i="18" l="1"/>
  <c r="F26" i="18"/>
  <c r="D34" i="18"/>
  <c r="E34" i="18" s="1"/>
  <c r="D33" i="18" l="1"/>
  <c r="E33" i="18" s="1"/>
  <c r="D27" i="18"/>
  <c r="E27" i="18" s="1"/>
  <c r="D8" i="18"/>
  <c r="E8" i="18" s="1"/>
  <c r="D10" i="18"/>
  <c r="D26" i="18" l="1"/>
  <c r="E26" i="18" s="1"/>
  <c r="D7" i="18"/>
  <c r="D45" i="18" l="1"/>
  <c r="D47" i="18" s="1"/>
  <c r="E47" i="18" s="1"/>
  <c r="D49" i="18" l="1"/>
  <c r="D52" i="18" l="1"/>
  <c r="D54" i="18" s="1"/>
  <c r="E54" i="18" s="1"/>
  <c r="D55" i="18" l="1"/>
  <c r="I10" i="18" l="1"/>
  <c r="I7" i="18" s="1"/>
  <c r="I45" i="18" s="1"/>
  <c r="I49" i="18" s="1"/>
  <c r="I52" i="18" s="1"/>
  <c r="G10" i="18"/>
  <c r="G7" i="18" s="1"/>
  <c r="G45" i="18" s="1"/>
  <c r="G49" i="18" s="1"/>
  <c r="G52" i="18" s="1"/>
  <c r="H10" i="18"/>
  <c r="H7" i="18" s="1"/>
  <c r="H45" i="18" s="1"/>
  <c r="H49" i="18" s="1"/>
  <c r="H52" i="18" s="1"/>
  <c r="F10" i="18"/>
  <c r="E10" i="18" s="1"/>
  <c r="H55" i="18" l="1"/>
  <c r="G55" i="18"/>
  <c r="I55" i="18"/>
  <c r="F7" i="18"/>
  <c r="F45" i="18" l="1"/>
  <c r="E45" i="18" s="1"/>
  <c r="E7" i="18"/>
  <c r="F49" i="18" l="1"/>
  <c r="E49" i="18" s="1"/>
  <c r="F52" i="18" l="1"/>
  <c r="E52" i="18" l="1"/>
  <c r="F55" i="18"/>
  <c r="E5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 Telk</author>
  </authors>
  <commentList>
    <comment ref="C24" authorId="0" shapeId="0" xr:uid="{2CC44CDB-B974-48D0-820B-72E0C9751ED7}">
      <text>
        <r>
          <rPr>
            <sz val="9"/>
            <color indexed="81"/>
            <rFont val="Tahoma"/>
            <family val="2"/>
            <charset val="186"/>
          </rPr>
          <t>Projektimeeskonnaga seotud palga- ja tegevuskulud.</t>
        </r>
      </text>
    </comment>
    <comment ref="B45" authorId="0" shapeId="0" xr:uid="{9946A53B-4932-4B44-B1BD-3307EEE0EC71}">
      <text>
        <r>
          <rPr>
            <sz val="8"/>
            <color indexed="81"/>
            <rFont val="Tahoma"/>
            <family val="2"/>
            <charset val="186"/>
          </rPr>
          <t>Sisaldab arendustegevuse, ehituse ning sisustuse kulusid koos projektijuhtimise otsesed kulu ja reserviga.</t>
        </r>
      </text>
    </comment>
    <comment ref="C47" authorId="0" shapeId="0" xr:uid="{F779D46D-D84B-44B3-8EBD-4A59D8207FA2}">
      <text>
        <r>
          <rPr>
            <sz val="8"/>
            <color indexed="81"/>
            <rFont val="Tahoma"/>
            <family val="2"/>
            <charset val="186"/>
          </rPr>
          <t>Projektijuhtimise kaudnekulu on palga-, tegevus- jm kulud, mis kaasnevad arendusprojektide juhtimisega, kuid mis on väljaspool projektimeeskonna otseseid kulusid. 2,5% on kõikidele arendusprojektidele ühtselt rakendatav projektijuhtimise kaudsete kulude määr.</t>
        </r>
      </text>
    </comment>
    <comment ref="C48" authorId="0" shapeId="0" xr:uid="{2C77FA74-31FE-41B6-A11E-5879EBBFF188}">
      <text>
        <r>
          <rPr>
            <sz val="8"/>
            <color indexed="81"/>
            <rFont val="Tahoma"/>
            <family val="2"/>
            <charset val="186"/>
          </rPr>
          <t>Tasu kapitali kasutamise eest enne objekti üleandmist kliendile, mida arvutatakse üürimääruse punktis 2.1. kirjeldatud omakapitali ja võõrkapitali kaatlutud keskmise tulumääraga. Perioodiline tulumäär otsustatakse kaks korda aastas ainuaktsionäri otsusega. Ehitustööde aegne intress kujuneb kavandamise etapis rahavoo prognoosi ja pärast projekti valmimist tegeliku rahavoo põhjal.</t>
        </r>
      </text>
    </comment>
  </commentList>
</comments>
</file>

<file path=xl/sharedStrings.xml><?xml version="1.0" encoding="utf-8"?>
<sst xmlns="http://schemas.openxmlformats.org/spreadsheetml/2006/main" count="137" uniqueCount="83">
  <si>
    <t>Lisa nr 1</t>
  </si>
  <si>
    <t>Tööde loetelu ja eeldatav maksumus - Kalevi tn 1, Tartu</t>
  </si>
  <si>
    <t>Jrk
nr</t>
  </si>
  <si>
    <t xml:space="preserve">Töö nimetus </t>
  </si>
  <si>
    <t>Eeldatav maksumus, EUR, km-ta</t>
  </si>
  <si>
    <t>Kontroll</t>
  </si>
  <si>
    <t>Prokuratuur</t>
  </si>
  <si>
    <t>Halduskohus</t>
  </si>
  <si>
    <t>Maakohus</t>
  </si>
  <si>
    <t>Ringkonnakohus</t>
  </si>
  <si>
    <t>ARENDUSTEGEVUS</t>
  </si>
  <si>
    <t>Kinnisvara omandamise ja väärtustamise kulud</t>
  </si>
  <si>
    <t>1.1.</t>
  </si>
  <si>
    <t>x</t>
  </si>
  <si>
    <t>Tellija muud arendusaegsed kulud; va intress</t>
  </si>
  <si>
    <t>2.1.</t>
  </si>
  <si>
    <t>Omanikujärelevalve</t>
  </si>
  <si>
    <t>2.2.</t>
  </si>
  <si>
    <t>Lubade taotlemisega seotud kulud</t>
  </si>
  <si>
    <t>2.3.</t>
  </si>
  <si>
    <t>Muud kontrorikulud</t>
  </si>
  <si>
    <t>2.4.</t>
  </si>
  <si>
    <t>Ekspertiisid, konsultatsioonid, mõõtmised jne</t>
  </si>
  <si>
    <t>2.5.</t>
  </si>
  <si>
    <t>Ehitusaegne kindlustus</t>
  </si>
  <si>
    <t>2.6.</t>
  </si>
  <si>
    <t>Kulud seoses ehitustööde katkemisega</t>
  </si>
  <si>
    <t>2.7.</t>
  </si>
  <si>
    <t>Juriidiline nõustamine</t>
  </si>
  <si>
    <t>2.8.</t>
  </si>
  <si>
    <t>Muud tellija ehitusaegsed kulud</t>
  </si>
  <si>
    <t>Liitumised</t>
  </si>
  <si>
    <t>3.1.</t>
  </si>
  <si>
    <t>Elektriliitumine</t>
  </si>
  <si>
    <t>3.2.</t>
  </si>
  <si>
    <t>Vee liitumine</t>
  </si>
  <si>
    <t>3.3.</t>
  </si>
  <si>
    <t>Kütte liitumine</t>
  </si>
  <si>
    <t>3.4.</t>
  </si>
  <si>
    <t>Kaugjahutuse liitumine</t>
  </si>
  <si>
    <t>Projektijuhtimise otsesed kulud</t>
  </si>
  <si>
    <t>4.1.</t>
  </si>
  <si>
    <t>Projektmeeskonna ehitusaegne kulu</t>
  </si>
  <si>
    <t>EHITAMINE</t>
  </si>
  <si>
    <t>Projekteerimine ja uuringud</t>
  </si>
  <si>
    <t>5.1.</t>
  </si>
  <si>
    <t>Projekti koostamine</t>
  </si>
  <si>
    <t>5.2.</t>
  </si>
  <si>
    <t>Ehituslepingud</t>
  </si>
  <si>
    <t>6.1.</t>
  </si>
  <si>
    <t>6.1.1.</t>
  </si>
  <si>
    <t>SISUSTAMINE</t>
  </si>
  <si>
    <t>Sisustus ja kunstiteosed</t>
  </si>
  <si>
    <t>7.1.</t>
  </si>
  <si>
    <t>Tavasisustus</t>
  </si>
  <si>
    <t>7.2.</t>
  </si>
  <si>
    <t>Erisisustus</t>
  </si>
  <si>
    <t>7.3.</t>
  </si>
  <si>
    <t>Kunst</t>
  </si>
  <si>
    <t>7.4.</t>
  </si>
  <si>
    <t>Erisisustus- Aktiivseadmed (IKT)</t>
  </si>
  <si>
    <t>RESERV</t>
  </si>
  <si>
    <t>Reserv</t>
  </si>
  <si>
    <t>8.1.</t>
  </si>
  <si>
    <t>Projekteerimise lepingu reserv</t>
  </si>
  <si>
    <t>8.2.</t>
  </si>
  <si>
    <t>Ehituslepingu reserv</t>
  </si>
  <si>
    <t>8.3.</t>
  </si>
  <si>
    <t xml:space="preserve"> Sisustus Lepingu reserv</t>
  </si>
  <si>
    <t>8.4.</t>
  </si>
  <si>
    <t>Lepingutega sidumata reserv</t>
  </si>
  <si>
    <t>EELDATAV MAKSUMUS KOKKU KAUDSETE KULUDETA, KM-TA</t>
  </si>
  <si>
    <t>PROJEKTIJUHTIMISE KAUDNE KULU 2,5%, KM-TA</t>
  </si>
  <si>
    <t>EHITUSTÖÖDE AEGNE INTRESSIKULU, KM-TA</t>
  </si>
  <si>
    <t>EELDATAV MAKSUMUS KOKKU KOOS KAUDSETE KULUDE JA INTRESSIKULUGA, KM-TA</t>
  </si>
  <si>
    <t>EELDATAV MAKSUMUS KOOS KAUDSETE KULUDE JA SISSEVOOLUGA, KM-TA</t>
  </si>
  <si>
    <t>EELDATAV MAKSUMUS KOKKU, KM-GA</t>
  </si>
  <si>
    <t>Ehitustööd</t>
  </si>
  <si>
    <t xml:space="preserve">Ehitustööd </t>
  </si>
  <si>
    <t>KÄIBEMAKS 22%</t>
  </si>
  <si>
    <t>Üürilepingu nr KPJ-4/2023-115  lisale nr 6.1</t>
  </si>
  <si>
    <t>*Tööde loetelus toodud aktiivseadmed hangib RKAS, haldab ja hooldab RIT. Täpne seadmete nimekri selgub ning lisatakse üürilepingule pärast  Kalevi tn 1 hoone rekonstrueerimistööde valmimist.</t>
  </si>
  <si>
    <t>SISSEVOOL (Moderniseerimisfondi toetus), KM-TA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</si>
</sst>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k_r_-;\-* #,##0.00\ _k_r_-;_-* &quot;-&quot;??\ _k_r_-;_-@_-"/>
    <numFmt numFmtId="165" formatCode="_(* #,##0.00_);_(* \(#,##0.00\);_(* &quot;-&quot;??_);_(@_)"/>
  </numFmts>
  <fonts count="20"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0"/>
      <name val="Arial"/>
      <family val="2"/>
      <charset val="186"/>
    </font>
    <font>
      <sz val="10"/>
      <name val="Arial"/>
      <family val="2"/>
    </font>
    <font>
      <sz val="10"/>
      <name val="Arial"/>
      <family val="2"/>
      <charset val="186"/>
    </font>
    <font>
      <sz val="10"/>
      <name val="Arial"/>
      <family val="2"/>
      <charset val="186"/>
    </font>
    <font>
      <sz val="11"/>
      <color indexed="8"/>
      <name val="Calibri"/>
      <family val="2"/>
      <charset val="186"/>
    </font>
    <font>
      <sz val="9"/>
      <color theme="1"/>
      <name val="Calibri"/>
      <family val="2"/>
      <charset val="186"/>
      <scheme val="minor"/>
    </font>
    <font>
      <sz val="11"/>
      <color rgb="FF000000"/>
      <name val="Calibri"/>
      <family val="2"/>
    </font>
    <font>
      <sz val="11"/>
      <color rgb="FF000000"/>
      <name val="Calibri"/>
      <family val="2"/>
      <charset val="186"/>
      <scheme val="minor"/>
    </font>
    <font>
      <i/>
      <sz val="11"/>
      <color rgb="FFFF0000"/>
      <name val="Calibri"/>
      <family val="2"/>
      <charset val="186"/>
      <scheme val="minor"/>
    </font>
    <font>
      <b/>
      <sz val="11"/>
      <color rgb="FFFF0000"/>
      <name val="Calibri"/>
      <family val="2"/>
      <charset val="186"/>
      <scheme val="minor"/>
    </font>
    <font>
      <b/>
      <sz val="11"/>
      <color rgb="FF000000"/>
      <name val="Calibri"/>
      <family val="2"/>
      <charset val="186"/>
      <scheme val="minor"/>
    </font>
    <font>
      <sz val="8"/>
      <color indexed="81"/>
      <name val="Tahoma"/>
      <family val="2"/>
      <charset val="186"/>
    </font>
    <font>
      <sz val="9"/>
      <color indexed="81"/>
      <name val="Tahoma"/>
      <family val="2"/>
      <charset val="186"/>
    </font>
    <font>
      <sz val="11"/>
      <color rgb="FFFF0000"/>
      <name val="Calibri"/>
      <family val="2"/>
      <charset val="186"/>
      <scheme val="minor"/>
    </font>
    <font>
      <sz val="11"/>
      <name val="Calibri"/>
      <family val="2"/>
      <charset val="186"/>
      <scheme val="minor"/>
    </font>
    <font>
      <b/>
      <sz val="11"/>
      <name val="Calibri"/>
      <family val="2"/>
      <charset val="186"/>
      <scheme val="minor"/>
    </font>
    <font>
      <b/>
      <sz val="13"/>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6">
    <xf numFmtId="0" fontId="0" fillId="0" borderId="0"/>
    <xf numFmtId="0" fontId="1" fillId="0" borderId="0"/>
    <xf numFmtId="0" fontId="1" fillId="0" borderId="0"/>
    <xf numFmtId="0" fontId="3" fillId="0" borderId="0"/>
    <xf numFmtId="164" fontId="4" fillId="0" borderId="0" applyFont="0" applyFill="0" applyBorder="0" applyAlignment="0" applyProtection="0"/>
    <xf numFmtId="9" fontId="4" fillId="0" borderId="0" applyFont="0" applyFill="0" applyBorder="0" applyAlignment="0" applyProtection="0"/>
    <xf numFmtId="0" fontId="5" fillId="0" borderId="0"/>
    <xf numFmtId="0" fontId="6" fillId="0" borderId="0"/>
    <xf numFmtId="0" fontId="1" fillId="0" borderId="0"/>
    <xf numFmtId="0" fontId="7" fillId="0" borderId="0"/>
    <xf numFmtId="0" fontId="8" fillId="0" borderId="0"/>
    <xf numFmtId="0" fontId="9" fillId="0" borderId="0"/>
    <xf numFmtId="165" fontId="1" fillId="0" borderId="0" applyFont="0" applyFill="0" applyBorder="0" applyAlignment="0" applyProtection="0"/>
    <xf numFmtId="0" fontId="4" fillId="0" borderId="0"/>
    <xf numFmtId="164" fontId="4"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1" fillId="0" borderId="0" xfId="10" applyFont="1"/>
    <xf numFmtId="4" fontId="1" fillId="0" borderId="0" xfId="10" applyNumberFormat="1" applyFont="1" applyAlignment="1">
      <alignment horizontal="center"/>
    </xf>
    <xf numFmtId="4" fontId="1" fillId="0" borderId="0" xfId="10" applyNumberFormat="1" applyFont="1"/>
    <xf numFmtId="4" fontId="13" fillId="0" borderId="0" xfId="11" applyNumberFormat="1" applyFont="1" applyAlignment="1">
      <alignment horizontal="right"/>
    </xf>
    <xf numFmtId="4" fontId="10" fillId="0" borderId="0" xfId="11" applyNumberFormat="1" applyFont="1" applyAlignment="1">
      <alignment horizontal="right"/>
    </xf>
    <xf numFmtId="0" fontId="13" fillId="0" borderId="0" xfId="10" applyFont="1" applyAlignment="1">
      <alignment vertical="center"/>
    </xf>
    <xf numFmtId="0" fontId="13" fillId="0" borderId="2" xfId="10" applyFont="1" applyBorder="1" applyAlignment="1">
      <alignment vertical="center" wrapText="1"/>
    </xf>
    <xf numFmtId="0" fontId="10" fillId="0" borderId="0" xfId="10" applyFont="1" applyAlignment="1">
      <alignment vertical="center" wrapText="1"/>
    </xf>
    <xf numFmtId="4" fontId="13" fillId="0" borderId="0" xfId="10" applyNumberFormat="1" applyFont="1" applyAlignment="1">
      <alignment vertical="center" wrapText="1"/>
    </xf>
    <xf numFmtId="0" fontId="11" fillId="0" borderId="0" xfId="10" applyFont="1"/>
    <xf numFmtId="0" fontId="2" fillId="0" borderId="0" xfId="10" applyFont="1"/>
    <xf numFmtId="0" fontId="13" fillId="0" borderId="25" xfId="10" applyFont="1" applyBorder="1" applyAlignment="1">
      <alignment vertical="center" wrapText="1"/>
    </xf>
    <xf numFmtId="4" fontId="13" fillId="0" borderId="14" xfId="10" applyNumberFormat="1" applyFont="1" applyBorder="1" applyAlignment="1">
      <alignment horizontal="center" vertical="center" wrapText="1"/>
    </xf>
    <xf numFmtId="2" fontId="1" fillId="0" borderId="0" xfId="10" applyNumberFormat="1" applyFont="1"/>
    <xf numFmtId="4" fontId="2" fillId="0" borderId="0" xfId="10" applyNumberFormat="1" applyFont="1" applyAlignment="1">
      <alignment horizontal="center"/>
    </xf>
    <xf numFmtId="0" fontId="2" fillId="0" borderId="3" xfId="10" applyFont="1" applyBorder="1"/>
    <xf numFmtId="0" fontId="2" fillId="0" borderId="4" xfId="10" applyFont="1" applyBorder="1"/>
    <xf numFmtId="4" fontId="2" fillId="0" borderId="0" xfId="10" applyNumberFormat="1" applyFont="1" applyAlignment="1">
      <alignment horizontal="center" vertical="center"/>
    </xf>
    <xf numFmtId="4" fontId="13" fillId="0" borderId="0" xfId="10" applyNumberFormat="1" applyFont="1" applyAlignment="1">
      <alignment horizontal="center" vertical="center" wrapText="1"/>
    </xf>
    <xf numFmtId="3" fontId="13" fillId="0" borderId="0" xfId="10" applyNumberFormat="1" applyFont="1" applyAlignment="1">
      <alignment vertical="center" wrapText="1"/>
    </xf>
    <xf numFmtId="0" fontId="16" fillId="0" borderId="0" xfId="10" applyFont="1"/>
    <xf numFmtId="4" fontId="16" fillId="0" borderId="0" xfId="10" applyNumberFormat="1" applyFont="1"/>
    <xf numFmtId="4" fontId="12" fillId="0" borderId="0" xfId="10" applyNumberFormat="1" applyFont="1"/>
    <xf numFmtId="9" fontId="16" fillId="0" borderId="0" xfId="10" applyNumberFormat="1" applyFont="1"/>
    <xf numFmtId="9" fontId="1" fillId="0" borderId="0" xfId="15" applyFont="1"/>
    <xf numFmtId="10" fontId="1" fillId="0" borderId="0" xfId="15" applyNumberFormat="1" applyFont="1"/>
    <xf numFmtId="3" fontId="17" fillId="0" borderId="12" xfId="10" applyNumberFormat="1" applyFont="1" applyBorder="1" applyAlignment="1">
      <alignment vertical="center" wrapText="1"/>
    </xf>
    <xf numFmtId="3" fontId="18" fillId="0" borderId="0" xfId="10" applyNumberFormat="1" applyFont="1" applyAlignment="1">
      <alignment vertical="center" wrapText="1"/>
    </xf>
    <xf numFmtId="3" fontId="17" fillId="0" borderId="1" xfId="10" applyNumberFormat="1" applyFont="1" applyBorder="1"/>
    <xf numFmtId="3" fontId="17" fillId="0" borderId="6" xfId="10" applyNumberFormat="1" applyFont="1" applyBorder="1"/>
    <xf numFmtId="3" fontId="18" fillId="3" borderId="12" xfId="10" applyNumberFormat="1" applyFont="1" applyFill="1" applyBorder="1" applyAlignment="1">
      <alignment vertical="center" wrapText="1"/>
    </xf>
    <xf numFmtId="3" fontId="18" fillId="3" borderId="1" xfId="10" applyNumberFormat="1" applyFont="1" applyFill="1" applyBorder="1" applyAlignment="1">
      <alignment vertical="center" wrapText="1"/>
    </xf>
    <xf numFmtId="3" fontId="18" fillId="3" borderId="6" xfId="10" applyNumberFormat="1" applyFont="1" applyFill="1" applyBorder="1" applyAlignment="1">
      <alignment vertical="center" wrapText="1"/>
    </xf>
    <xf numFmtId="0" fontId="18" fillId="2" borderId="5" xfId="10" applyFont="1" applyFill="1" applyBorder="1" applyAlignment="1">
      <alignment vertical="center" wrapText="1"/>
    </xf>
    <xf numFmtId="2" fontId="18" fillId="2" borderId="11" xfId="10" applyNumberFormat="1" applyFont="1" applyFill="1" applyBorder="1" applyAlignment="1">
      <alignment vertical="center" wrapText="1"/>
    </xf>
    <xf numFmtId="3" fontId="18" fillId="2" borderId="12" xfId="10" applyNumberFormat="1" applyFont="1" applyFill="1" applyBorder="1" applyAlignment="1">
      <alignment vertical="center" wrapText="1"/>
    </xf>
    <xf numFmtId="3" fontId="17" fillId="2" borderId="1" xfId="10" applyNumberFormat="1" applyFont="1" applyFill="1" applyBorder="1"/>
    <xf numFmtId="3" fontId="17" fillId="2" borderId="6" xfId="10" applyNumberFormat="1" applyFont="1" applyFill="1" applyBorder="1"/>
    <xf numFmtId="0" fontId="17" fillId="0" borderId="5" xfId="10" applyFont="1" applyBorder="1" applyAlignment="1">
      <alignment vertical="center" wrapText="1"/>
    </xf>
    <xf numFmtId="2" fontId="17" fillId="0" borderId="11" xfId="10" applyNumberFormat="1" applyFont="1" applyBorder="1" applyAlignment="1">
      <alignment vertical="center" wrapText="1"/>
    </xf>
    <xf numFmtId="3" fontId="18" fillId="2" borderId="1" xfId="10" applyNumberFormat="1" applyFont="1" applyFill="1" applyBorder="1" applyAlignment="1">
      <alignment vertical="center" wrapText="1"/>
    </xf>
    <xf numFmtId="3" fontId="18" fillId="2" borderId="6" xfId="10" applyNumberFormat="1" applyFont="1" applyFill="1" applyBorder="1" applyAlignment="1">
      <alignment vertical="center" wrapText="1"/>
    </xf>
    <xf numFmtId="3" fontId="17" fillId="0" borderId="26" xfId="10" applyNumberFormat="1" applyFont="1" applyBorder="1"/>
    <xf numFmtId="0" fontId="18" fillId="2" borderId="11" xfId="10" applyFont="1" applyFill="1" applyBorder="1" applyAlignment="1">
      <alignment vertical="center" wrapText="1"/>
    </xf>
    <xf numFmtId="3" fontId="18" fillId="2" borderId="26" xfId="10" applyNumberFormat="1" applyFont="1" applyFill="1" applyBorder="1"/>
    <xf numFmtId="3" fontId="18" fillId="2" borderId="1" xfId="10" applyNumberFormat="1" applyFont="1" applyFill="1" applyBorder="1"/>
    <xf numFmtId="3" fontId="18" fillId="2" borderId="6" xfId="10" applyNumberFormat="1" applyFont="1" applyFill="1" applyBorder="1"/>
    <xf numFmtId="16" fontId="18" fillId="2" borderId="5" xfId="10" applyNumberFormat="1" applyFont="1" applyFill="1" applyBorder="1" applyAlignment="1">
      <alignment vertical="center" wrapText="1"/>
    </xf>
    <xf numFmtId="0" fontId="18" fillId="2" borderId="0" xfId="10" applyFont="1" applyFill="1"/>
    <xf numFmtId="0" fontId="17" fillId="4" borderId="11" xfId="6" applyFont="1" applyFill="1" applyBorder="1" applyAlignment="1">
      <alignment wrapText="1"/>
    </xf>
    <xf numFmtId="3" fontId="17" fillId="0" borderId="12" xfId="10" applyNumberFormat="1" applyFont="1" applyBorder="1"/>
    <xf numFmtId="3" fontId="19" fillId="3" borderId="10" xfId="10" applyNumberFormat="1" applyFont="1" applyFill="1" applyBorder="1" applyAlignment="1">
      <alignment vertical="center" wrapText="1"/>
    </xf>
    <xf numFmtId="3" fontId="19" fillId="3" borderId="7" xfId="10" applyNumberFormat="1" applyFont="1" applyFill="1" applyBorder="1" applyAlignment="1">
      <alignment vertical="center" wrapText="1"/>
    </xf>
    <xf numFmtId="3" fontId="19" fillId="3" borderId="8" xfId="10" applyNumberFormat="1" applyFont="1" applyFill="1" applyBorder="1" applyAlignment="1">
      <alignment vertical="center" wrapText="1"/>
    </xf>
    <xf numFmtId="3" fontId="19" fillId="3" borderId="9" xfId="10" applyNumberFormat="1" applyFont="1" applyFill="1" applyBorder="1" applyAlignment="1">
      <alignment vertical="center" wrapText="1"/>
    </xf>
    <xf numFmtId="2" fontId="17" fillId="0" borderId="0" xfId="10" applyNumberFormat="1" applyFont="1"/>
    <xf numFmtId="2" fontId="17" fillId="0" borderId="21" xfId="10" applyNumberFormat="1" applyFont="1" applyBorder="1"/>
    <xf numFmtId="0" fontId="17" fillId="3" borderId="15" xfId="10" applyFont="1" applyFill="1" applyBorder="1" applyAlignment="1">
      <alignment vertical="center" wrapText="1"/>
    </xf>
    <xf numFmtId="0" fontId="17" fillId="3" borderId="3" xfId="10" applyFont="1" applyFill="1" applyBorder="1" applyAlignment="1">
      <alignment vertical="center" wrapText="1"/>
    </xf>
    <xf numFmtId="3" fontId="17" fillId="3" borderId="4" xfId="10" applyNumberFormat="1" applyFont="1" applyFill="1" applyBorder="1" applyAlignment="1">
      <alignment vertical="center" wrapText="1"/>
    </xf>
    <xf numFmtId="3" fontId="17" fillId="3" borderId="28" xfId="10" applyNumberFormat="1" applyFont="1" applyFill="1" applyBorder="1"/>
    <xf numFmtId="3" fontId="17" fillId="3" borderId="3" xfId="10" applyNumberFormat="1" applyFont="1" applyFill="1" applyBorder="1"/>
    <xf numFmtId="3" fontId="17" fillId="3" borderId="4" xfId="10" applyNumberFormat="1" applyFont="1" applyFill="1" applyBorder="1"/>
    <xf numFmtId="0" fontId="17" fillId="3" borderId="23" xfId="10" applyFont="1" applyFill="1" applyBorder="1" applyAlignment="1">
      <alignment vertical="center" wrapText="1"/>
    </xf>
    <xf numFmtId="0" fontId="17" fillId="3" borderId="24" xfId="10" applyFont="1" applyFill="1" applyBorder="1" applyAlignment="1">
      <alignment vertical="center" wrapText="1"/>
    </xf>
    <xf numFmtId="3" fontId="17" fillId="3" borderId="22" xfId="10" applyNumberFormat="1" applyFont="1" applyFill="1" applyBorder="1" applyAlignment="1">
      <alignment vertical="center" wrapText="1"/>
    </xf>
    <xf numFmtId="3" fontId="17" fillId="3" borderId="29" xfId="10" applyNumberFormat="1" applyFont="1" applyFill="1" applyBorder="1"/>
    <xf numFmtId="3" fontId="17" fillId="3" borderId="27" xfId="10" applyNumberFormat="1" applyFont="1" applyFill="1" applyBorder="1"/>
    <xf numFmtId="0" fontId="17" fillId="0" borderId="0" xfId="10" applyFont="1"/>
    <xf numFmtId="0" fontId="17" fillId="0" borderId="21" xfId="10" applyFont="1" applyBorder="1"/>
    <xf numFmtId="0" fontId="17" fillId="3" borderId="5" xfId="10" applyFont="1" applyFill="1" applyBorder="1" applyAlignment="1">
      <alignment vertical="center" wrapText="1"/>
    </xf>
    <xf numFmtId="0" fontId="17" fillId="3" borderId="1" xfId="10" applyFont="1" applyFill="1" applyBorder="1" applyAlignment="1">
      <alignment vertical="center" wrapText="1"/>
    </xf>
    <xf numFmtId="3" fontId="17" fillId="3" borderId="6" xfId="10" applyNumberFormat="1" applyFont="1" applyFill="1" applyBorder="1" applyAlignment="1">
      <alignment vertical="center" wrapText="1"/>
    </xf>
    <xf numFmtId="3" fontId="17" fillId="3" borderId="30" xfId="10" applyNumberFormat="1" applyFont="1" applyFill="1" applyBorder="1"/>
    <xf numFmtId="3" fontId="17" fillId="3" borderId="8" xfId="10" applyNumberFormat="1" applyFont="1" applyFill="1" applyBorder="1"/>
    <xf numFmtId="3" fontId="17" fillId="3" borderId="9" xfId="10" applyNumberFormat="1" applyFont="1" applyFill="1" applyBorder="1"/>
    <xf numFmtId="0" fontId="17" fillId="3" borderId="2" xfId="10" applyFont="1" applyFill="1" applyBorder="1" applyAlignment="1">
      <alignment vertical="center" wrapText="1"/>
    </xf>
    <xf numFmtId="3" fontId="17" fillId="3" borderId="9" xfId="10" applyNumberFormat="1" applyFont="1" applyFill="1" applyBorder="1" applyAlignment="1">
      <alignment vertical="center" wrapText="1"/>
    </xf>
    <xf numFmtId="3" fontId="17" fillId="3" borderId="8" xfId="10" applyNumberFormat="1" applyFont="1" applyFill="1" applyBorder="1" applyAlignment="1">
      <alignment vertical="center" wrapText="1"/>
    </xf>
    <xf numFmtId="3" fontId="1" fillId="0" borderId="0" xfId="10" applyNumberFormat="1" applyFont="1"/>
    <xf numFmtId="0" fontId="1" fillId="0" borderId="0" xfId="10" applyFont="1" applyAlignment="1">
      <alignment horizontal="left" wrapText="1"/>
    </xf>
    <xf numFmtId="0" fontId="2" fillId="0" borderId="0" xfId="10" applyFont="1" applyAlignment="1">
      <alignment horizontal="center" vertical="center"/>
    </xf>
    <xf numFmtId="0" fontId="18" fillId="3" borderId="5" xfId="10" applyFont="1" applyFill="1" applyBorder="1" applyAlignment="1">
      <alignment horizontal="left" vertical="center" wrapText="1"/>
    </xf>
    <xf numFmtId="0" fontId="18" fillId="3" borderId="11" xfId="10" applyFont="1" applyFill="1" applyBorder="1" applyAlignment="1">
      <alignment horizontal="left" vertical="center" wrapText="1"/>
    </xf>
    <xf numFmtId="0" fontId="19" fillId="3" borderId="7" xfId="10" applyFont="1" applyFill="1" applyBorder="1" applyAlignment="1">
      <alignment horizontal="left" vertical="center" wrapText="1"/>
    </xf>
    <xf numFmtId="0" fontId="19" fillId="3" borderId="8" xfId="10" applyFont="1" applyFill="1" applyBorder="1" applyAlignment="1">
      <alignment horizontal="left" vertical="center" wrapText="1"/>
    </xf>
    <xf numFmtId="0" fontId="19" fillId="3" borderId="13" xfId="10" applyFont="1" applyFill="1" applyBorder="1" applyAlignment="1">
      <alignment horizontal="left" vertical="center" wrapText="1"/>
    </xf>
    <xf numFmtId="0" fontId="18" fillId="0" borderId="17" xfId="10" applyFont="1" applyBorder="1" applyAlignment="1">
      <alignment horizontal="center" vertical="center" wrapText="1"/>
    </xf>
    <xf numFmtId="0" fontId="18" fillId="0" borderId="18" xfId="10" applyFont="1" applyBorder="1" applyAlignment="1">
      <alignment horizontal="center" vertical="center" wrapText="1"/>
    </xf>
    <xf numFmtId="0" fontId="18" fillId="0" borderId="19" xfId="10" applyFont="1" applyBorder="1" applyAlignment="1">
      <alignment horizontal="center" vertical="center" wrapText="1"/>
    </xf>
    <xf numFmtId="0" fontId="19" fillId="0" borderId="16" xfId="10" applyFont="1" applyBorder="1" applyAlignment="1">
      <alignment horizontal="center" vertical="center" wrapText="1"/>
    </xf>
    <xf numFmtId="0" fontId="19" fillId="0" borderId="20" xfId="10" applyFont="1" applyBorder="1" applyAlignment="1">
      <alignment horizontal="center" vertical="center" wrapText="1"/>
    </xf>
    <xf numFmtId="0" fontId="19" fillId="0" borderId="21" xfId="10" applyFont="1" applyBorder="1" applyAlignment="1">
      <alignment horizontal="center" vertical="center" wrapText="1"/>
    </xf>
    <xf numFmtId="0" fontId="19" fillId="0" borderId="17" xfId="10" applyFont="1" applyBorder="1" applyAlignment="1">
      <alignment horizontal="center" vertical="center" wrapText="1"/>
    </xf>
    <xf numFmtId="0" fontId="19" fillId="0" borderId="18" xfId="10" applyFont="1" applyBorder="1" applyAlignment="1">
      <alignment horizontal="center" vertical="center" wrapText="1"/>
    </xf>
    <xf numFmtId="0" fontId="19" fillId="0" borderId="19" xfId="10" applyFont="1" applyBorder="1" applyAlignment="1">
      <alignment horizontal="center" vertical="center" wrapText="1"/>
    </xf>
  </cellXfs>
  <cellStyles count="16">
    <cellStyle name="Comma 2" xfId="4" xr:uid="{6440ACF4-7DDF-45E9-AC89-3D02DE0DA8B7}"/>
    <cellStyle name="Comma 3" xfId="12" xr:uid="{EC929FB0-958B-4C7A-AB9B-1F0FF6451F83}"/>
    <cellStyle name="Comma 4" xfId="14" xr:uid="{8DD72D03-14F4-480B-BCE6-F1986BC3C591}"/>
    <cellStyle name="Normaallaad 2" xfId="1" xr:uid="{00000000-0005-0000-0000-000001000000}"/>
    <cellStyle name="Normaallaad 3" xfId="13" xr:uid="{461DE180-CBBE-4A6A-A1CF-FDB1F8B3CF98}"/>
    <cellStyle name="Normaallaad 4 2" xfId="11" xr:uid="{47851956-5CBA-41FA-9BFD-4F766791FE62}"/>
    <cellStyle name="Normaallaad 67" xfId="2" xr:uid="{6A7CF9AE-CF13-409B-B5C8-86D4BB95CB47}"/>
    <cellStyle name="Normal" xfId="0" builtinId="0"/>
    <cellStyle name="Normal 2" xfId="3" xr:uid="{6D7C0F9F-0260-418C-9B31-7074D4C862C9}"/>
    <cellStyle name="Normal 2 2" xfId="8" xr:uid="{1CBC2FC3-F192-4384-BD05-02128BBBD221}"/>
    <cellStyle name="Normal 2 3" xfId="9" xr:uid="{574452CB-1535-4554-BBFF-3B79832160FE}"/>
    <cellStyle name="Normal 3" xfId="6" xr:uid="{89881D02-9454-4637-91AB-BF96F3C88D4E}"/>
    <cellStyle name="Normal 4" xfId="7" xr:uid="{47827E61-B4AF-4CFD-A1C3-6A5066DBCBB0}"/>
    <cellStyle name="Normal 5" xfId="10" xr:uid="{269E5A38-94B0-4197-A1C9-D79ECE2B70E2}"/>
    <cellStyle name="Percent" xfId="15" builtinId="5"/>
    <cellStyle name="Percent 2" xfId="5" xr:uid="{92937902-7905-43C5-B644-ED508DB6B230}"/>
  </cellStyles>
  <dxfs count="0"/>
  <tableStyles count="1" defaultTableStyle="TableStyleMedium9" defaultPivotStyle="PivotStyleLight16">
    <tableStyle name="Invisible" pivot="0" table="0" count="0" xr9:uid="{5B2FDCF4-883E-46F4-A4AD-4FCAFF547605}"/>
  </tableStyles>
  <colors>
    <mruColors>
      <color rgb="FFFF0066"/>
      <color rgb="FF9933FF"/>
      <color rgb="FFCC0099"/>
      <color rgb="FF33CC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716D-A517-46B9-885B-94EECDEF5805}">
  <sheetPr codeName="Sheet1"/>
  <dimension ref="B1:R60"/>
  <sheetViews>
    <sheetView tabSelected="1" zoomScale="80" zoomScaleNormal="80" workbookViewId="0">
      <pane ySplit="6" topLeftCell="A26" activePane="bottomLeft" state="frozen"/>
      <selection pane="bottomLeft"/>
    </sheetView>
  </sheetViews>
  <sheetFormatPr defaultColWidth="9.1796875" defaultRowHeight="14.5" x14ac:dyDescent="0.35"/>
  <cols>
    <col min="1" max="1" width="3.7265625" style="1" customWidth="1"/>
    <col min="2" max="2" width="6.26953125" style="1" customWidth="1"/>
    <col min="3" max="3" width="81.26953125" style="1" customWidth="1"/>
    <col min="4" max="4" width="15.54296875" style="2" customWidth="1"/>
    <col min="5" max="5" width="8.1796875" style="2" hidden="1" customWidth="1"/>
    <col min="6" max="6" width="13.1796875" style="1" customWidth="1"/>
    <col min="7" max="7" width="13.7265625" style="1" bestFit="1" customWidth="1"/>
    <col min="8" max="8" width="14.7265625" style="1" bestFit="1" customWidth="1"/>
    <col min="9" max="9" width="15.81640625" style="1" bestFit="1" customWidth="1"/>
    <col min="10" max="10" width="14.54296875" style="22" customWidth="1"/>
    <col min="11" max="11" width="13.7265625" style="1" customWidth="1"/>
    <col min="12" max="12" width="9.1796875" style="1"/>
    <col min="13" max="13" width="11" style="1" bestFit="1" customWidth="1"/>
    <col min="14" max="14" width="9.1796875" style="1"/>
    <col min="15" max="15" width="11.54296875" style="1" bestFit="1" customWidth="1"/>
    <col min="16" max="18" width="9.54296875" style="1" bestFit="1" customWidth="1"/>
    <col min="19" max="16384" width="9.1796875" style="1"/>
  </cols>
  <sheetData>
    <row r="1" spans="2:13" x14ac:dyDescent="0.35">
      <c r="B1" s="10"/>
      <c r="D1" s="4" t="s">
        <v>0</v>
      </c>
      <c r="E1" s="4"/>
    </row>
    <row r="2" spans="2:13" x14ac:dyDescent="0.35">
      <c r="D2" s="5" t="s">
        <v>80</v>
      </c>
      <c r="E2" s="5"/>
    </row>
    <row r="3" spans="2:13" x14ac:dyDescent="0.35">
      <c r="I3" s="14"/>
    </row>
    <row r="4" spans="2:13" x14ac:dyDescent="0.35">
      <c r="B4" s="82" t="s">
        <v>1</v>
      </c>
      <c r="C4" s="82"/>
      <c r="D4" s="82"/>
      <c r="E4" s="18"/>
      <c r="F4" s="26"/>
      <c r="G4" s="26"/>
      <c r="H4" s="26"/>
      <c r="I4" s="26"/>
      <c r="J4" s="26"/>
    </row>
    <row r="5" spans="2:13" ht="15" thickBot="1" x14ac:dyDescent="0.4">
      <c r="B5" s="6"/>
      <c r="D5" s="15"/>
      <c r="E5" s="15"/>
      <c r="F5" s="25"/>
      <c r="G5" s="25"/>
      <c r="H5" s="25"/>
      <c r="I5" s="25"/>
    </row>
    <row r="6" spans="2:13" ht="43.5" x14ac:dyDescent="0.35">
      <c r="B6" s="7" t="s">
        <v>2</v>
      </c>
      <c r="C6" s="12" t="s">
        <v>3</v>
      </c>
      <c r="D6" s="13" t="s">
        <v>4</v>
      </c>
      <c r="E6" s="19" t="s">
        <v>5</v>
      </c>
      <c r="F6" s="16" t="s">
        <v>6</v>
      </c>
      <c r="G6" s="16" t="s">
        <v>7</v>
      </c>
      <c r="H6" s="16" t="s">
        <v>8</v>
      </c>
      <c r="I6" s="17" t="s">
        <v>9</v>
      </c>
    </row>
    <row r="7" spans="2:13" ht="14.25" customHeight="1" x14ac:dyDescent="0.35">
      <c r="B7" s="83" t="s">
        <v>10</v>
      </c>
      <c r="C7" s="84"/>
      <c r="D7" s="31">
        <f>SUM(D8+D10+D19+D24)</f>
        <v>955196.6100000001</v>
      </c>
      <c r="E7" s="28">
        <f>IFERROR(SUM(F7:I7)-D7,"")</f>
        <v>-1.1641532182693481E-10</v>
      </c>
      <c r="F7" s="32">
        <f>SUM(F8+F10+F19+F24)</f>
        <v>161869.00716591312</v>
      </c>
      <c r="G7" s="32">
        <f t="shared" ref="G7:I7" si="0">SUM(G8+G10+G19+G24)</f>
        <v>101746.23307571681</v>
      </c>
      <c r="H7" s="32">
        <f t="shared" si="0"/>
        <v>302494.41548526293</v>
      </c>
      <c r="I7" s="33">
        <f t="shared" si="0"/>
        <v>389086.95427310711</v>
      </c>
    </row>
    <row r="8" spans="2:13" x14ac:dyDescent="0.35">
      <c r="B8" s="34">
        <v>1</v>
      </c>
      <c r="C8" s="35" t="s">
        <v>11</v>
      </c>
      <c r="D8" s="36">
        <f>SUM(D9:D9)</f>
        <v>0</v>
      </c>
      <c r="E8" s="28">
        <f t="shared" ref="E8:E56" si="1">IFERROR(SUM(F8:I8)-D8,"")</f>
        <v>0</v>
      </c>
      <c r="F8" s="37">
        <v>0</v>
      </c>
      <c r="G8" s="37">
        <v>0</v>
      </c>
      <c r="H8" s="37">
        <v>0</v>
      </c>
      <c r="I8" s="38">
        <v>0</v>
      </c>
    </row>
    <row r="9" spans="2:13" x14ac:dyDescent="0.35">
      <c r="B9" s="39" t="s">
        <v>12</v>
      </c>
      <c r="C9" s="40"/>
      <c r="D9" s="27" t="s">
        <v>13</v>
      </c>
      <c r="E9" s="28" t="str">
        <f t="shared" si="1"/>
        <v/>
      </c>
      <c r="F9" s="29" t="s">
        <v>13</v>
      </c>
      <c r="G9" s="29" t="s">
        <v>13</v>
      </c>
      <c r="H9" s="29" t="s">
        <v>13</v>
      </c>
      <c r="I9" s="30" t="s">
        <v>13</v>
      </c>
    </row>
    <row r="10" spans="2:13" ht="15" customHeight="1" x14ac:dyDescent="0.35">
      <c r="B10" s="34">
        <v>2</v>
      </c>
      <c r="C10" s="35" t="s">
        <v>14</v>
      </c>
      <c r="D10" s="36">
        <f>SUM(D11:D18)</f>
        <v>521874.95</v>
      </c>
      <c r="E10" s="28">
        <f t="shared" si="1"/>
        <v>-5.8207660913467407E-11</v>
      </c>
      <c r="F10" s="41">
        <f>SUM(F11:F18)</f>
        <v>88437.688259028218</v>
      </c>
      <c r="G10" s="41">
        <f t="shared" ref="G10:I10" si="2">SUM(G11:G18)</f>
        <v>55589.404048532015</v>
      </c>
      <c r="H10" s="41">
        <f t="shared" si="2"/>
        <v>165268.86329365303</v>
      </c>
      <c r="I10" s="42">
        <f t="shared" si="2"/>
        <v>212578.99439878672</v>
      </c>
    </row>
    <row r="11" spans="2:13" x14ac:dyDescent="0.35">
      <c r="B11" s="39" t="s">
        <v>15</v>
      </c>
      <c r="C11" s="40" t="s">
        <v>16</v>
      </c>
      <c r="D11" s="43">
        <v>94513.2</v>
      </c>
      <c r="E11" s="28">
        <f t="shared" si="1"/>
        <v>1.4551915228366852E-11</v>
      </c>
      <c r="F11" s="29">
        <v>16016.344371315743</v>
      </c>
      <c r="G11" s="29">
        <v>10067.416461969895</v>
      </c>
      <c r="H11" s="29">
        <v>29930.712578263603</v>
      </c>
      <c r="I11" s="30">
        <v>38498.726588450758</v>
      </c>
      <c r="M11" s="3"/>
    </row>
    <row r="12" spans="2:13" x14ac:dyDescent="0.35">
      <c r="B12" s="39" t="s">
        <v>17</v>
      </c>
      <c r="C12" s="40" t="s">
        <v>18</v>
      </c>
      <c r="D12" s="27" t="s">
        <v>13</v>
      </c>
      <c r="E12" s="28" t="str">
        <f t="shared" si="1"/>
        <v/>
      </c>
      <c r="F12" s="29" t="s">
        <v>13</v>
      </c>
      <c r="G12" s="29" t="s">
        <v>13</v>
      </c>
      <c r="H12" s="29" t="s">
        <v>13</v>
      </c>
      <c r="I12" s="30" t="s">
        <v>13</v>
      </c>
    </row>
    <row r="13" spans="2:13" x14ac:dyDescent="0.35">
      <c r="B13" s="39" t="s">
        <v>19</v>
      </c>
      <c r="C13" s="40" t="s">
        <v>20</v>
      </c>
      <c r="D13" s="27" t="s">
        <v>13</v>
      </c>
      <c r="E13" s="28" t="str">
        <f t="shared" si="1"/>
        <v/>
      </c>
      <c r="F13" s="29" t="s">
        <v>13</v>
      </c>
      <c r="G13" s="29" t="s">
        <v>13</v>
      </c>
      <c r="H13" s="29" t="s">
        <v>13</v>
      </c>
      <c r="I13" s="30" t="s">
        <v>13</v>
      </c>
    </row>
    <row r="14" spans="2:13" x14ac:dyDescent="0.35">
      <c r="B14" s="39" t="s">
        <v>21</v>
      </c>
      <c r="C14" s="40" t="s">
        <v>22</v>
      </c>
      <c r="D14" s="43">
        <v>5832.5</v>
      </c>
      <c r="E14" s="28">
        <f t="shared" si="1"/>
        <v>0</v>
      </c>
      <c r="F14" s="29">
        <v>988.38393521433068</v>
      </c>
      <c r="G14" s="29">
        <v>621.26990213472209</v>
      </c>
      <c r="H14" s="29">
        <v>1847.0529102043151</v>
      </c>
      <c r="I14" s="30">
        <v>2375.7932524466323</v>
      </c>
    </row>
    <row r="15" spans="2:13" x14ac:dyDescent="0.35">
      <c r="B15" s="39" t="s">
        <v>23</v>
      </c>
      <c r="C15" s="40" t="s">
        <v>24</v>
      </c>
      <c r="D15" s="27" t="s">
        <v>13</v>
      </c>
      <c r="E15" s="28" t="str">
        <f t="shared" si="1"/>
        <v/>
      </c>
      <c r="F15" s="29" t="s">
        <v>13</v>
      </c>
      <c r="G15" s="29" t="s">
        <v>13</v>
      </c>
      <c r="H15" s="29" t="s">
        <v>13</v>
      </c>
      <c r="I15" s="30" t="s">
        <v>13</v>
      </c>
    </row>
    <row r="16" spans="2:13" x14ac:dyDescent="0.35">
      <c r="B16" s="39" t="s">
        <v>25</v>
      </c>
      <c r="C16" s="40" t="s">
        <v>26</v>
      </c>
      <c r="D16" s="27" t="s">
        <v>13</v>
      </c>
      <c r="E16" s="28" t="str">
        <f t="shared" si="1"/>
        <v/>
      </c>
      <c r="F16" s="29" t="s">
        <v>13</v>
      </c>
      <c r="G16" s="29" t="s">
        <v>13</v>
      </c>
      <c r="H16" s="29" t="s">
        <v>13</v>
      </c>
      <c r="I16" s="30" t="s">
        <v>13</v>
      </c>
    </row>
    <row r="17" spans="2:18" x14ac:dyDescent="0.35">
      <c r="B17" s="39" t="s">
        <v>27</v>
      </c>
      <c r="C17" s="40" t="s">
        <v>28</v>
      </c>
      <c r="D17" s="27" t="s">
        <v>13</v>
      </c>
      <c r="E17" s="28" t="str">
        <f t="shared" si="1"/>
        <v/>
      </c>
      <c r="F17" s="29" t="s">
        <v>13</v>
      </c>
      <c r="G17" s="29" t="s">
        <v>13</v>
      </c>
      <c r="H17" s="29" t="s">
        <v>13</v>
      </c>
      <c r="I17" s="30" t="s">
        <v>13</v>
      </c>
    </row>
    <row r="18" spans="2:18" x14ac:dyDescent="0.35">
      <c r="B18" s="39" t="s">
        <v>29</v>
      </c>
      <c r="C18" s="40" t="s">
        <v>30</v>
      </c>
      <c r="D18" s="43">
        <v>421529.25</v>
      </c>
      <c r="E18" s="28">
        <f t="shared" si="1"/>
        <v>0</v>
      </c>
      <c r="F18" s="29">
        <v>71432.959952498146</v>
      </c>
      <c r="G18" s="29">
        <v>44900.7176844274</v>
      </c>
      <c r="H18" s="29">
        <v>133491.09780518513</v>
      </c>
      <c r="I18" s="30">
        <v>171704.47455788933</v>
      </c>
      <c r="M18" s="3"/>
    </row>
    <row r="19" spans="2:18" x14ac:dyDescent="0.35">
      <c r="B19" s="34">
        <v>3</v>
      </c>
      <c r="C19" s="35" t="s">
        <v>31</v>
      </c>
      <c r="D19" s="36">
        <f>SUM(D20:D23)</f>
        <v>228921.85</v>
      </c>
      <c r="E19" s="28">
        <f t="shared" si="1"/>
        <v>0</v>
      </c>
      <c r="F19" s="41">
        <f>SUM(F20:F23)</f>
        <v>38793.429740170548</v>
      </c>
      <c r="G19" s="41">
        <f t="shared" ref="G19:I19" si="3">SUM(G20:G23)</f>
        <v>24384.441550964344</v>
      </c>
      <c r="H19" s="41">
        <f t="shared" si="3"/>
        <v>72495.631247639205</v>
      </c>
      <c r="I19" s="42">
        <f t="shared" si="3"/>
        <v>93248.347461225901</v>
      </c>
    </row>
    <row r="20" spans="2:18" x14ac:dyDescent="0.35">
      <c r="B20" s="39" t="s">
        <v>32</v>
      </c>
      <c r="C20" s="40" t="s">
        <v>33</v>
      </c>
      <c r="D20" s="27">
        <v>5364.81</v>
      </c>
      <c r="E20" s="28">
        <f t="shared" si="1"/>
        <v>9.0949470177292824E-13</v>
      </c>
      <c r="F20" s="29">
        <v>909.12850741143484</v>
      </c>
      <c r="G20" s="29">
        <v>571.45220465861621</v>
      </c>
      <c r="H20" s="29">
        <v>1698.9434930464145</v>
      </c>
      <c r="I20" s="30">
        <v>2185.2857948835353</v>
      </c>
    </row>
    <row r="21" spans="2:18" x14ac:dyDescent="0.35">
      <c r="B21" s="39" t="s">
        <v>34</v>
      </c>
      <c r="C21" s="40" t="s">
        <v>35</v>
      </c>
      <c r="D21" s="27" t="s">
        <v>13</v>
      </c>
      <c r="E21" s="28" t="str">
        <f t="shared" si="1"/>
        <v/>
      </c>
      <c r="F21" s="29" t="s">
        <v>13</v>
      </c>
      <c r="G21" s="29" t="s">
        <v>13</v>
      </c>
      <c r="H21" s="29" t="s">
        <v>13</v>
      </c>
      <c r="I21" s="30" t="s">
        <v>13</v>
      </c>
    </row>
    <row r="22" spans="2:18" x14ac:dyDescent="0.35">
      <c r="B22" s="39" t="s">
        <v>36</v>
      </c>
      <c r="C22" s="40" t="s">
        <v>37</v>
      </c>
      <c r="D22" s="27">
        <v>737.04</v>
      </c>
      <c r="E22" s="28">
        <f t="shared" si="1"/>
        <v>0</v>
      </c>
      <c r="F22" s="29">
        <v>124.89987065758598</v>
      </c>
      <c r="G22" s="29">
        <v>78.508490127625478</v>
      </c>
      <c r="H22" s="29">
        <v>233.40795146797913</v>
      </c>
      <c r="I22" s="30">
        <v>300.22368774680939</v>
      </c>
    </row>
    <row r="23" spans="2:18" x14ac:dyDescent="0.35">
      <c r="B23" s="39" t="s">
        <v>38</v>
      </c>
      <c r="C23" s="40" t="s">
        <v>39</v>
      </c>
      <c r="D23" s="43">
        <v>222820</v>
      </c>
      <c r="E23" s="28">
        <f t="shared" si="1"/>
        <v>0</v>
      </c>
      <c r="F23" s="29">
        <v>37759.401362101526</v>
      </c>
      <c r="G23" s="29">
        <v>23734.480856178103</v>
      </c>
      <c r="H23" s="29">
        <v>70563.279803124809</v>
      </c>
      <c r="I23" s="30">
        <v>90762.837978595562</v>
      </c>
      <c r="M23" s="3"/>
    </row>
    <row r="24" spans="2:18" x14ac:dyDescent="0.35">
      <c r="B24" s="34">
        <v>4</v>
      </c>
      <c r="C24" s="44" t="s">
        <v>40</v>
      </c>
      <c r="D24" s="36">
        <f>SUM(D25)</f>
        <v>204399.81</v>
      </c>
      <c r="E24" s="28">
        <f t="shared" si="1"/>
        <v>0</v>
      </c>
      <c r="F24" s="41">
        <f>SUM(F25)</f>
        <v>34637.889166714362</v>
      </c>
      <c r="G24" s="41">
        <f t="shared" ref="G24:I24" si="4">SUM(G25)</f>
        <v>21772.387476220454</v>
      </c>
      <c r="H24" s="41">
        <f t="shared" si="4"/>
        <v>64729.92094397069</v>
      </c>
      <c r="I24" s="42">
        <f t="shared" si="4"/>
        <v>83259.612413094495</v>
      </c>
    </row>
    <row r="25" spans="2:18" x14ac:dyDescent="0.35">
      <c r="B25" s="39" t="s">
        <v>41</v>
      </c>
      <c r="C25" s="40" t="s">
        <v>42</v>
      </c>
      <c r="D25" s="43">
        <v>204399.81</v>
      </c>
      <c r="E25" s="28">
        <f t="shared" si="1"/>
        <v>0</v>
      </c>
      <c r="F25" s="29">
        <v>34637.889166714362</v>
      </c>
      <c r="G25" s="29">
        <v>21772.387476220454</v>
      </c>
      <c r="H25" s="29">
        <v>64729.92094397069</v>
      </c>
      <c r="I25" s="30">
        <v>83259.612413094495</v>
      </c>
      <c r="K25" s="14"/>
    </row>
    <row r="26" spans="2:18" ht="14.25" customHeight="1" x14ac:dyDescent="0.35">
      <c r="B26" s="83" t="s">
        <v>43</v>
      </c>
      <c r="C26" s="84"/>
      <c r="D26" s="31">
        <f>SUM(D27+D30)</f>
        <v>15184479.439999999</v>
      </c>
      <c r="E26" s="28">
        <f t="shared" si="1"/>
        <v>1.862645149230957E-9</v>
      </c>
      <c r="F26" s="32">
        <f>SUM(F27+F30)</f>
        <v>2573183.976526069</v>
      </c>
      <c r="G26" s="32">
        <f t="shared" ref="G26:H26" si="5">SUM(G27+G30)</f>
        <v>1617429.9281021005</v>
      </c>
      <c r="H26" s="32">
        <f t="shared" si="5"/>
        <v>4808664.7131743832</v>
      </c>
      <c r="I26" s="33">
        <f>SUM(I27+I30)</f>
        <v>6185200.8221974485</v>
      </c>
    </row>
    <row r="27" spans="2:18" x14ac:dyDescent="0.35">
      <c r="B27" s="34">
        <v>5</v>
      </c>
      <c r="C27" s="35" t="s">
        <v>44</v>
      </c>
      <c r="D27" s="36">
        <f>SUM(D28:D29)</f>
        <v>925477.44</v>
      </c>
      <c r="E27" s="28">
        <f t="shared" si="1"/>
        <v>0</v>
      </c>
      <c r="F27" s="41">
        <f>SUM(F28:F29)</f>
        <v>156832.75338178905</v>
      </c>
      <c r="G27" s="41">
        <f t="shared" ref="G27:I27" si="6">SUM(G28:G29)</f>
        <v>98580.587839981672</v>
      </c>
      <c r="H27" s="41">
        <f t="shared" si="6"/>
        <v>293082.86307422875</v>
      </c>
      <c r="I27" s="42">
        <f t="shared" si="6"/>
        <v>376981.23570400052</v>
      </c>
      <c r="L27" s="3"/>
    </row>
    <row r="28" spans="2:18" x14ac:dyDescent="0.35">
      <c r="B28" s="39" t="s">
        <v>45</v>
      </c>
      <c r="C28" s="40" t="s">
        <v>46</v>
      </c>
      <c r="D28" s="43">
        <v>925477.44</v>
      </c>
      <c r="E28" s="28">
        <f t="shared" si="1"/>
        <v>0</v>
      </c>
      <c r="F28" s="29">
        <v>156832.75338178905</v>
      </c>
      <c r="G28" s="29">
        <v>98580.587839981672</v>
      </c>
      <c r="H28" s="29">
        <v>293082.86307422875</v>
      </c>
      <c r="I28" s="30">
        <v>376981.23570400052</v>
      </c>
      <c r="K28" s="14"/>
    </row>
    <row r="29" spans="2:18" x14ac:dyDescent="0.35">
      <c r="B29" s="39" t="s">
        <v>47</v>
      </c>
      <c r="C29" s="40"/>
      <c r="D29" s="27" t="s">
        <v>13</v>
      </c>
      <c r="E29" s="28" t="str">
        <f t="shared" si="1"/>
        <v/>
      </c>
      <c r="F29" s="29" t="s">
        <v>13</v>
      </c>
      <c r="G29" s="29" t="s">
        <v>13</v>
      </c>
      <c r="H29" s="29" t="s">
        <v>13</v>
      </c>
      <c r="I29" s="30" t="s">
        <v>13</v>
      </c>
      <c r="K29" s="3"/>
      <c r="L29" s="14"/>
    </row>
    <row r="30" spans="2:18" x14ac:dyDescent="0.35">
      <c r="B30" s="34">
        <v>6</v>
      </c>
      <c r="C30" s="35" t="s">
        <v>48</v>
      </c>
      <c r="D30" s="45">
        <f>SUM(D31)</f>
        <v>14259002</v>
      </c>
      <c r="E30" s="28">
        <f t="shared" si="1"/>
        <v>0</v>
      </c>
      <c r="F30" s="46">
        <f>SUM(F31)</f>
        <v>2416351.2231442798</v>
      </c>
      <c r="G30" s="46">
        <f>SUM(G31)</f>
        <v>1518849.3402621187</v>
      </c>
      <c r="H30" s="46">
        <f>SUM(H31)</f>
        <v>4515581.8501001541</v>
      </c>
      <c r="I30" s="47">
        <f>SUM(I31)</f>
        <v>5808219.5864934484</v>
      </c>
      <c r="O30" s="14"/>
    </row>
    <row r="31" spans="2:18" s="11" customFormat="1" x14ac:dyDescent="0.35">
      <c r="B31" s="48" t="s">
        <v>49</v>
      </c>
      <c r="C31" s="49" t="s">
        <v>78</v>
      </c>
      <c r="D31" s="36">
        <f>SUM(D32:D32)</f>
        <v>14259002</v>
      </c>
      <c r="E31" s="28">
        <f t="shared" si="1"/>
        <v>0</v>
      </c>
      <c r="F31" s="41">
        <f>SUM(F32:F32)</f>
        <v>2416351.2231442798</v>
      </c>
      <c r="G31" s="41">
        <f>SUM(G32:G32)</f>
        <v>1518849.3402621187</v>
      </c>
      <c r="H31" s="41">
        <f>SUM(H32:H32)</f>
        <v>4515581.8501001541</v>
      </c>
      <c r="I31" s="42">
        <f>SUM(I32:I32)</f>
        <v>5808219.5864934484</v>
      </c>
      <c r="J31" s="23"/>
    </row>
    <row r="32" spans="2:18" x14ac:dyDescent="0.35">
      <c r="B32" s="39" t="s">
        <v>50</v>
      </c>
      <c r="C32" s="50" t="s">
        <v>77</v>
      </c>
      <c r="D32" s="27">
        <v>14259002</v>
      </c>
      <c r="E32" s="28">
        <f t="shared" si="1"/>
        <v>0</v>
      </c>
      <c r="F32" s="29">
        <v>2416351.2231442798</v>
      </c>
      <c r="G32" s="29">
        <v>1518849.3402621187</v>
      </c>
      <c r="H32" s="29">
        <v>4515581.8501001541</v>
      </c>
      <c r="I32" s="30">
        <v>5808219.5864934484</v>
      </c>
      <c r="O32" s="14"/>
      <c r="P32" s="14"/>
      <c r="Q32" s="14"/>
      <c r="R32" s="14"/>
    </row>
    <row r="33" spans="2:11" ht="14.25" customHeight="1" x14ac:dyDescent="0.35">
      <c r="B33" s="83" t="s">
        <v>51</v>
      </c>
      <c r="C33" s="84"/>
      <c r="D33" s="31">
        <f>SUM(D34)</f>
        <v>2317261.4699999997</v>
      </c>
      <c r="E33" s="28">
        <f t="shared" si="1"/>
        <v>0</v>
      </c>
      <c r="F33" s="32">
        <f>SUM(F34)</f>
        <v>392686.49989526701</v>
      </c>
      <c r="G33" s="32">
        <f t="shared" ref="G33:I33" si="7">SUM(G34)</f>
        <v>246831.51421988208</v>
      </c>
      <c r="H33" s="32">
        <f t="shared" si="7"/>
        <v>733837.04104034789</v>
      </c>
      <c r="I33" s="33">
        <f t="shared" si="7"/>
        <v>943906.41484450293</v>
      </c>
    </row>
    <row r="34" spans="2:11" x14ac:dyDescent="0.35">
      <c r="B34" s="34">
        <v>7</v>
      </c>
      <c r="C34" s="35" t="s">
        <v>52</v>
      </c>
      <c r="D34" s="36">
        <f>SUM(D35:D38)</f>
        <v>2317261.4699999997</v>
      </c>
      <c r="E34" s="28">
        <f t="shared" si="1"/>
        <v>0</v>
      </c>
      <c r="F34" s="41">
        <f>SUM(F35:F38)</f>
        <v>392686.49989526701</v>
      </c>
      <c r="G34" s="41">
        <f t="shared" ref="G34:I34" si="8">SUM(G35:G38)</f>
        <v>246831.51421988208</v>
      </c>
      <c r="H34" s="41">
        <f t="shared" si="8"/>
        <v>733837.04104034789</v>
      </c>
      <c r="I34" s="42">
        <f t="shared" si="8"/>
        <v>943906.41484450293</v>
      </c>
    </row>
    <row r="35" spans="2:11" x14ac:dyDescent="0.35">
      <c r="B35" s="39" t="s">
        <v>53</v>
      </c>
      <c r="C35" s="40" t="s">
        <v>54</v>
      </c>
      <c r="D35" s="51">
        <v>1030000</v>
      </c>
      <c r="E35" s="28">
        <f t="shared" si="1"/>
        <v>1.1641532182693481E-10</v>
      </c>
      <c r="F35" s="29">
        <v>174545.29846048189</v>
      </c>
      <c r="G35" s="29">
        <v>109714.18760373147</v>
      </c>
      <c r="H35" s="29">
        <v>326183.36862587993</v>
      </c>
      <c r="I35" s="30">
        <v>419557.1453099068</v>
      </c>
    </row>
    <row r="36" spans="2:11" x14ac:dyDescent="0.35">
      <c r="B36" s="39" t="s">
        <v>55</v>
      </c>
      <c r="C36" s="40" t="s">
        <v>56</v>
      </c>
      <c r="D36" s="51">
        <v>367633.23</v>
      </c>
      <c r="E36" s="28">
        <f t="shared" si="1"/>
        <v>0</v>
      </c>
      <c r="F36" s="29">
        <v>62299.661994505805</v>
      </c>
      <c r="G36" s="29">
        <v>39159.787539403645</v>
      </c>
      <c r="H36" s="29">
        <v>116423.15085457562</v>
      </c>
      <c r="I36" s="30">
        <v>149750.62961151492</v>
      </c>
    </row>
    <row r="37" spans="2:11" x14ac:dyDescent="0.35">
      <c r="B37" s="39" t="s">
        <v>57</v>
      </c>
      <c r="C37" s="40" t="s">
        <v>58</v>
      </c>
      <c r="D37" s="43">
        <v>116142.24</v>
      </c>
      <c r="E37" s="28">
        <f t="shared" si="1"/>
        <v>1.4551915228366852E-11</v>
      </c>
      <c r="F37" s="29">
        <v>19681.63295598924</v>
      </c>
      <c r="G37" s="29">
        <v>12371.312143764666</v>
      </c>
      <c r="H37" s="29">
        <v>36780.259303840212</v>
      </c>
      <c r="I37" s="30">
        <v>47309.035596405891</v>
      </c>
    </row>
    <row r="38" spans="2:11" x14ac:dyDescent="0.35">
      <c r="B38" s="39" t="s">
        <v>59</v>
      </c>
      <c r="C38" s="40" t="s">
        <v>60</v>
      </c>
      <c r="D38" s="27">
        <v>803486</v>
      </c>
      <c r="E38" s="28">
        <f t="shared" si="1"/>
        <v>0</v>
      </c>
      <c r="F38" s="29">
        <v>136159.90648429006</v>
      </c>
      <c r="G38" s="29">
        <v>85586.226932982318</v>
      </c>
      <c r="H38" s="29">
        <v>254450.26225605217</v>
      </c>
      <c r="I38" s="30">
        <v>327289.60432667547</v>
      </c>
    </row>
    <row r="39" spans="2:11" ht="14.25" customHeight="1" x14ac:dyDescent="0.35">
      <c r="B39" s="83" t="s">
        <v>61</v>
      </c>
      <c r="C39" s="84"/>
      <c r="D39" s="31">
        <f>SUM(D40:D40)</f>
        <v>58503.72</v>
      </c>
      <c r="E39" s="28">
        <f t="shared" si="1"/>
        <v>0</v>
      </c>
      <c r="F39" s="32">
        <f>SUM(F40:F40)</f>
        <v>9914.1255033480229</v>
      </c>
      <c r="G39" s="32">
        <f t="shared" ref="G39:I39" si="9">SUM(G40:G40)</f>
        <v>6231.7360306759001</v>
      </c>
      <c r="H39" s="32">
        <f t="shared" si="9"/>
        <v>18527.126666742974</v>
      </c>
      <c r="I39" s="33">
        <f t="shared" si="9"/>
        <v>23830.731799233108</v>
      </c>
    </row>
    <row r="40" spans="2:11" ht="14.25" customHeight="1" x14ac:dyDescent="0.35">
      <c r="B40" s="34">
        <v>8</v>
      </c>
      <c r="C40" s="35" t="s">
        <v>62</v>
      </c>
      <c r="D40" s="36">
        <f>SUM(D41:D44)</f>
        <v>58503.72</v>
      </c>
      <c r="E40" s="28">
        <f t="shared" si="1"/>
        <v>0</v>
      </c>
      <c r="F40" s="41">
        <f>SUM(F41:F44)</f>
        <v>9914.1255033480229</v>
      </c>
      <c r="G40" s="41">
        <f t="shared" ref="G40:I40" si="10">SUM(G41:G44)</f>
        <v>6231.7360306759001</v>
      </c>
      <c r="H40" s="41">
        <f t="shared" si="10"/>
        <v>18527.126666742974</v>
      </c>
      <c r="I40" s="42">
        <f t="shared" si="10"/>
        <v>23830.731799233108</v>
      </c>
    </row>
    <row r="41" spans="2:11" ht="14.25" customHeight="1" x14ac:dyDescent="0.35">
      <c r="B41" s="39" t="s">
        <v>63</v>
      </c>
      <c r="C41" s="40" t="s">
        <v>64</v>
      </c>
      <c r="D41" s="27" t="s">
        <v>13</v>
      </c>
      <c r="E41" s="28" t="str">
        <f t="shared" si="1"/>
        <v/>
      </c>
      <c r="F41" s="29" t="s">
        <v>13</v>
      </c>
      <c r="G41" s="29" t="s">
        <v>13</v>
      </c>
      <c r="H41" s="29" t="s">
        <v>13</v>
      </c>
      <c r="I41" s="30" t="s">
        <v>13</v>
      </c>
    </row>
    <row r="42" spans="2:11" ht="14.25" customHeight="1" x14ac:dyDescent="0.35">
      <c r="B42" s="39" t="s">
        <v>65</v>
      </c>
      <c r="C42" s="40" t="s">
        <v>66</v>
      </c>
      <c r="D42" s="27" t="s">
        <v>13</v>
      </c>
      <c r="E42" s="28" t="str">
        <f t="shared" si="1"/>
        <v/>
      </c>
      <c r="F42" s="29" t="s">
        <v>13</v>
      </c>
      <c r="G42" s="29" t="s">
        <v>13</v>
      </c>
      <c r="H42" s="29" t="s">
        <v>13</v>
      </c>
      <c r="I42" s="30" t="s">
        <v>13</v>
      </c>
      <c r="K42" s="3"/>
    </row>
    <row r="43" spans="2:11" ht="14.25" customHeight="1" x14ac:dyDescent="0.35">
      <c r="B43" s="39" t="s">
        <v>67</v>
      </c>
      <c r="C43" s="40" t="s">
        <v>68</v>
      </c>
      <c r="D43" s="27" t="s">
        <v>13</v>
      </c>
      <c r="E43" s="28" t="str">
        <f t="shared" si="1"/>
        <v/>
      </c>
      <c r="F43" s="29" t="s">
        <v>13</v>
      </c>
      <c r="G43" s="29" t="s">
        <v>13</v>
      </c>
      <c r="H43" s="29" t="s">
        <v>13</v>
      </c>
      <c r="I43" s="30" t="s">
        <v>13</v>
      </c>
      <c r="K43" s="3"/>
    </row>
    <row r="44" spans="2:11" ht="14.25" customHeight="1" thickBot="1" x14ac:dyDescent="0.4">
      <c r="B44" s="39" t="s">
        <v>69</v>
      </c>
      <c r="C44" s="40" t="s">
        <v>70</v>
      </c>
      <c r="D44" s="43">
        <v>58503.72</v>
      </c>
      <c r="E44" s="28">
        <f t="shared" si="1"/>
        <v>0</v>
      </c>
      <c r="F44" s="29">
        <v>9914.1255033480229</v>
      </c>
      <c r="G44" s="29">
        <v>6231.7360306759001</v>
      </c>
      <c r="H44" s="29">
        <v>18527.126666742974</v>
      </c>
      <c r="I44" s="30">
        <v>23830.731799233108</v>
      </c>
      <c r="K44" s="3"/>
    </row>
    <row r="45" spans="2:11" ht="14.25" customHeight="1" thickBot="1" x14ac:dyDescent="0.4">
      <c r="B45" s="85" t="s">
        <v>71</v>
      </c>
      <c r="C45" s="87"/>
      <c r="D45" s="52">
        <f>SUM(D7+D26+D33+D39)</f>
        <v>18515441.239999998</v>
      </c>
      <c r="E45" s="28">
        <f t="shared" si="1"/>
        <v>3.7252902984619141E-9</v>
      </c>
      <c r="F45" s="53">
        <f>SUM(F7+F26+F33+F39)</f>
        <v>3137653.6090905974</v>
      </c>
      <c r="G45" s="54">
        <f>SUM(G7+G26+G33+G39)</f>
        <v>1972239.4114283752</v>
      </c>
      <c r="H45" s="54">
        <f>SUM(H7+H26+H33+H39)</f>
        <v>5863523.2963667372</v>
      </c>
      <c r="I45" s="55">
        <f>SUM(I7+I26+I33+I39)</f>
        <v>7542024.9231142914</v>
      </c>
    </row>
    <row r="46" spans="2:11" ht="14.25" customHeight="1" thickBot="1" x14ac:dyDescent="0.4">
      <c r="B46" s="88"/>
      <c r="C46" s="89"/>
      <c r="D46" s="90"/>
      <c r="E46" s="28">
        <f t="shared" si="1"/>
        <v>0</v>
      </c>
      <c r="F46" s="56"/>
      <c r="G46" s="56"/>
      <c r="H46" s="56"/>
      <c r="I46" s="57"/>
    </row>
    <row r="47" spans="2:11" ht="14.25" customHeight="1" x14ac:dyDescent="0.35">
      <c r="B47" s="58">
        <v>9</v>
      </c>
      <c r="C47" s="59" t="s">
        <v>72</v>
      </c>
      <c r="D47" s="60">
        <f>D45*2.5%</f>
        <v>462886.03099999996</v>
      </c>
      <c r="E47" s="28">
        <f t="shared" si="1"/>
        <v>0</v>
      </c>
      <c r="F47" s="61">
        <v>78441.340227264911</v>
      </c>
      <c r="G47" s="62">
        <v>49305.985285709372</v>
      </c>
      <c r="H47" s="62">
        <v>146588.08240916842</v>
      </c>
      <c r="I47" s="63">
        <v>188550.62307785728</v>
      </c>
    </row>
    <row r="48" spans="2:11" ht="15" customHeight="1" thickBot="1" x14ac:dyDescent="0.4">
      <c r="B48" s="64">
        <v>10</v>
      </c>
      <c r="C48" s="65" t="s">
        <v>73</v>
      </c>
      <c r="D48" s="66">
        <v>551497.6374021722</v>
      </c>
      <c r="E48" s="28">
        <f t="shared" si="1"/>
        <v>0</v>
      </c>
      <c r="F48" s="67">
        <v>93457.591961759972</v>
      </c>
      <c r="G48" s="67">
        <v>58744.77209024912</v>
      </c>
      <c r="H48" s="67">
        <v>174649.86131752873</v>
      </c>
      <c r="I48" s="68">
        <v>224645.4120326344</v>
      </c>
    </row>
    <row r="49" spans="2:11" ht="15.75" customHeight="1" thickBot="1" x14ac:dyDescent="0.4">
      <c r="B49" s="85" t="s">
        <v>74</v>
      </c>
      <c r="C49" s="86"/>
      <c r="D49" s="55">
        <f>SUM(D45,D47,D48)</f>
        <v>19529824.908402171</v>
      </c>
      <c r="E49" s="28">
        <f t="shared" si="1"/>
        <v>3.7252902984619141E-9</v>
      </c>
      <c r="F49" s="54">
        <f t="shared" ref="F49:I49" si="11">SUM(F45,F47,F48)</f>
        <v>3309552.5412796224</v>
      </c>
      <c r="G49" s="54">
        <f t="shared" si="11"/>
        <v>2080290.1688043338</v>
      </c>
      <c r="H49" s="54">
        <f t="shared" si="11"/>
        <v>6184761.2400934342</v>
      </c>
      <c r="I49" s="55">
        <f t="shared" si="11"/>
        <v>7955220.9582247827</v>
      </c>
    </row>
    <row r="50" spans="2:11" ht="15.75" customHeight="1" thickBot="1" x14ac:dyDescent="0.4">
      <c r="B50" s="91"/>
      <c r="C50" s="92"/>
      <c r="D50" s="93"/>
      <c r="E50" s="28">
        <f t="shared" si="1"/>
        <v>0</v>
      </c>
      <c r="F50" s="69"/>
      <c r="G50" s="69"/>
      <c r="H50" s="69"/>
      <c r="I50" s="70"/>
    </row>
    <row r="51" spans="2:11" ht="15" customHeight="1" thickBot="1" x14ac:dyDescent="0.4">
      <c r="B51" s="71">
        <v>11</v>
      </c>
      <c r="C51" s="72" t="s">
        <v>82</v>
      </c>
      <c r="D51" s="73">
        <v>11492640</v>
      </c>
      <c r="E51" s="28">
        <f t="shared" si="1"/>
        <v>0</v>
      </c>
      <c r="F51" s="74">
        <v>1947559.4940765754</v>
      </c>
      <c r="G51" s="75">
        <v>1224180.2534195615</v>
      </c>
      <c r="H51" s="75">
        <v>3639522.3588393517</v>
      </c>
      <c r="I51" s="76">
        <v>4681377.8936645119</v>
      </c>
    </row>
    <row r="52" spans="2:11" ht="15.75" customHeight="1" thickBot="1" x14ac:dyDescent="0.4">
      <c r="B52" s="85" t="s">
        <v>75</v>
      </c>
      <c r="C52" s="86"/>
      <c r="D52" s="55">
        <f>D49-D51</f>
        <v>8037184.908402171</v>
      </c>
      <c r="E52" s="28">
        <f t="shared" si="1"/>
        <v>1.862645149230957E-9</v>
      </c>
      <c r="F52" s="54">
        <f t="shared" ref="F52:I52" si="12">F49-F51</f>
        <v>1361993.047203047</v>
      </c>
      <c r="G52" s="54">
        <f t="shared" si="12"/>
        <v>856109.91538477223</v>
      </c>
      <c r="H52" s="54">
        <f t="shared" si="12"/>
        <v>2545238.8812540825</v>
      </c>
      <c r="I52" s="55">
        <f t="shared" si="12"/>
        <v>3273843.0645602709</v>
      </c>
    </row>
    <row r="53" spans="2:11" ht="15.75" customHeight="1" thickBot="1" x14ac:dyDescent="0.4">
      <c r="B53" s="94"/>
      <c r="C53" s="95"/>
      <c r="D53" s="96"/>
      <c r="E53" s="28">
        <f t="shared" si="1"/>
        <v>0</v>
      </c>
      <c r="F53" s="69"/>
      <c r="G53" s="69"/>
      <c r="H53" s="69"/>
      <c r="I53" s="70"/>
    </row>
    <row r="54" spans="2:11" ht="15" customHeight="1" thickBot="1" x14ac:dyDescent="0.4">
      <c r="B54" s="77">
        <v>12</v>
      </c>
      <c r="C54" s="59" t="s">
        <v>79</v>
      </c>
      <c r="D54" s="78">
        <f>D52*20%</f>
        <v>1607436.9816804342</v>
      </c>
      <c r="E54" s="28">
        <f t="shared" si="1"/>
        <v>-5149.7466059811413</v>
      </c>
      <c r="F54" s="79">
        <v>271525.92588882591</v>
      </c>
      <c r="G54" s="79">
        <v>170673.43913011916</v>
      </c>
      <c r="H54" s="79">
        <v>507416.93965323514</v>
      </c>
      <c r="I54" s="78">
        <v>652670.93040227285</v>
      </c>
      <c r="J54" s="24"/>
      <c r="K54" s="21"/>
    </row>
    <row r="55" spans="2:11" ht="15.75" customHeight="1" thickBot="1" x14ac:dyDescent="0.4">
      <c r="B55" s="85" t="s">
        <v>76</v>
      </c>
      <c r="C55" s="86"/>
      <c r="D55" s="55">
        <f>SUM(D52+D54)</f>
        <v>9644621.8900826052</v>
      </c>
      <c r="E55" s="28">
        <f t="shared" si="1"/>
        <v>-5149.7466059792787</v>
      </c>
      <c r="F55" s="54">
        <f t="shared" ref="F55:I55" si="13">SUM(F52+F54)</f>
        <v>1633518.9730918729</v>
      </c>
      <c r="G55" s="54">
        <f t="shared" si="13"/>
        <v>1026783.3545148914</v>
      </c>
      <c r="H55" s="54">
        <f t="shared" si="13"/>
        <v>3052655.8209073176</v>
      </c>
      <c r="I55" s="55">
        <f t="shared" si="13"/>
        <v>3926513.9949625437</v>
      </c>
    </row>
    <row r="56" spans="2:11" x14ac:dyDescent="0.35">
      <c r="B56" s="8"/>
      <c r="D56" s="9"/>
      <c r="E56" s="20">
        <f t="shared" si="1"/>
        <v>0</v>
      </c>
    </row>
    <row r="57" spans="2:11" x14ac:dyDescent="0.35">
      <c r="B57" s="8"/>
      <c r="D57" s="9"/>
      <c r="E57" s="20"/>
      <c r="I57" s="80"/>
    </row>
    <row r="58" spans="2:11" x14ac:dyDescent="0.35">
      <c r="B58" s="8"/>
      <c r="C58" s="81" t="s">
        <v>81</v>
      </c>
      <c r="F58" s="2"/>
      <c r="G58" s="2"/>
      <c r="H58" s="2"/>
      <c r="I58" s="2"/>
    </row>
    <row r="59" spans="2:11" x14ac:dyDescent="0.35">
      <c r="B59" s="8"/>
      <c r="C59" s="81"/>
      <c r="D59" s="3"/>
      <c r="E59" s="20"/>
      <c r="I59" s="3"/>
    </row>
    <row r="60" spans="2:11" x14ac:dyDescent="0.35">
      <c r="C60" s="81"/>
      <c r="E60" s="20"/>
    </row>
  </sheetData>
  <mergeCells count="13">
    <mergeCell ref="C58:C60"/>
    <mergeCell ref="B4:D4"/>
    <mergeCell ref="B7:C7"/>
    <mergeCell ref="B55:C55"/>
    <mergeCell ref="B26:C26"/>
    <mergeCell ref="B33:C33"/>
    <mergeCell ref="B39:C39"/>
    <mergeCell ref="B49:C49"/>
    <mergeCell ref="B45:C45"/>
    <mergeCell ref="B52:C52"/>
    <mergeCell ref="B46:D46"/>
    <mergeCell ref="B50:D50"/>
    <mergeCell ref="B53:D53"/>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5F25KTUSNP4X-205032580-164514</_dlc_DocId>
    <_dlc_DocIdUrl xmlns="d65e48b5-f38d-431e-9b4f-47403bf4583f">
      <Url>https://rkas.sharepoint.com/Kliendisuhted/_layouts/15/DocIdRedir.aspx?ID=5F25KTUSNP4X-205032580-164514</Url>
      <Description>5F25KTUSNP4X-205032580-164514</Description>
    </_dlc_DocIdUrl>
  </documentManagement>
</p:properties>
</file>

<file path=customXml/itemProps1.xml><?xml version="1.0" encoding="utf-8"?>
<ds:datastoreItem xmlns:ds="http://schemas.openxmlformats.org/officeDocument/2006/customXml" ds:itemID="{8A4104B9-6D70-412E-90F1-01B30F76D77F}">
  <ds:schemaRefs>
    <ds:schemaRef ds:uri="http://schemas.microsoft.com/sharepoint/events"/>
  </ds:schemaRefs>
</ds:datastoreItem>
</file>

<file path=customXml/itemProps2.xml><?xml version="1.0" encoding="utf-8"?>
<ds:datastoreItem xmlns:ds="http://schemas.openxmlformats.org/officeDocument/2006/customXml" ds:itemID="{637D9678-CB62-4022-B69C-094F2D07031A}">
  <ds:schemaRefs>
    <ds:schemaRef ds:uri="http://schemas.microsoft.com/sharepoint/v3/contenttype/forms"/>
  </ds:schemaRefs>
</ds:datastoreItem>
</file>

<file path=customXml/itemProps3.xml><?xml version="1.0" encoding="utf-8"?>
<ds:datastoreItem xmlns:ds="http://schemas.openxmlformats.org/officeDocument/2006/customXml" ds:itemID="{94FD1846-5884-4B4A-883B-5E10DA8BE9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3E4FA77-257B-4A9C-A119-D9F9C68C352F}">
  <ds:schemaRefs>
    <ds:schemaRef ds:uri="http://schemas.microsoft.com/office/2006/metadata/properties"/>
    <ds:schemaRef ds:uri="4295b89e-2911-42f0-a767-8ca596d6842f"/>
    <ds:schemaRef ds:uri="http://purl.org/dc/terms/"/>
    <ds:schemaRef ds:uri="http://schemas.microsoft.com/office/infopath/2007/PartnerControls"/>
    <ds:schemaRef ds:uri="http://purl.org/dc/elements/1.1/"/>
    <ds:schemaRef ds:uri="a4634551-c501-4e5e-ac96-dde1e0c9b252"/>
    <ds:schemaRef ds:uri="d65e48b5-f38d-431e-9b4f-47403bf4583f"/>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6.1 Lisa 1 Parendustööd</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dc:creator>
  <cp:keywords/>
  <dc:description/>
  <cp:lastModifiedBy>Kerli Kikojan</cp:lastModifiedBy>
  <cp:revision/>
  <dcterms:created xsi:type="dcterms:W3CDTF">2011-09-27T10:48:38Z</dcterms:created>
  <dcterms:modified xsi:type="dcterms:W3CDTF">2025-03-14T16:00:58Z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_dlc_DocIdItemGuid">
    <vt:lpwstr>d18eabd2-f97c-4103-b67a-07289bb5047c</vt:lpwstr>
  </property>
</Properties>
</file>